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2580" yWindow="2760" windowWidth="19820" windowHeight="11200"/>
  </bookViews>
  <sheets>
    <sheet name="Survey" sheetId="1" r:id="rId1"/>
    <sheet name="SEGS" sheetId="3" r:id="rId2"/>
    <sheet name="Ivanpah2015" sheetId="5" r:id="rId3"/>
    <sheet name="Ivanpah2015Eff" sheetId="4" r:id="rId4"/>
  </sheets>
  <definedNames>
    <definedName name="_xlnm._FilterDatabase" localSheetId="0" hidden="1">Survey!$A$1:$I$1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A13" i="5"/>
  <c r="E2" i="5"/>
  <c r="F2" i="5"/>
  <c r="E3" i="5"/>
  <c r="F3" i="5"/>
  <c r="E4" i="5"/>
  <c r="F4" i="5"/>
  <c r="F5" i="5"/>
  <c r="F6" i="5"/>
  <c r="E5" i="5"/>
  <c r="E6" i="5"/>
  <c r="C5" i="5"/>
  <c r="C6" i="5"/>
  <c r="B5" i="5"/>
  <c r="B6" i="5"/>
  <c r="D5" i="5"/>
  <c r="A14" i="4"/>
  <c r="A15" i="4"/>
  <c r="E2" i="4"/>
  <c r="F2" i="4"/>
  <c r="E3" i="4"/>
  <c r="F3" i="4"/>
  <c r="E4" i="4"/>
  <c r="F4" i="4"/>
  <c r="F5" i="4"/>
  <c r="F6" i="4"/>
  <c r="E5" i="4"/>
  <c r="E6" i="4"/>
  <c r="C5" i="4"/>
  <c r="C6" i="4"/>
  <c r="B5" i="4"/>
  <c r="B6" i="4"/>
  <c r="D5" i="4"/>
  <c r="G12" i="1"/>
  <c r="G2" i="1"/>
  <c r="G3" i="1"/>
  <c r="G4" i="1"/>
  <c r="G5" i="1"/>
  <c r="G6" i="1"/>
  <c r="G7" i="1"/>
  <c r="G8" i="1"/>
  <c r="G9" i="1"/>
  <c r="G10" i="1"/>
  <c r="G11" i="1"/>
  <c r="G13" i="1"/>
  <c r="G14" i="1"/>
  <c r="F11" i="3"/>
  <c r="E11" i="3"/>
  <c r="D11" i="3"/>
</calcChain>
</file>

<file path=xl/sharedStrings.xml><?xml version="1.0" encoding="utf-8"?>
<sst xmlns="http://schemas.openxmlformats.org/spreadsheetml/2006/main" count="111" uniqueCount="67">
  <si>
    <t>name</t>
  </si>
  <si>
    <t>country</t>
  </si>
  <si>
    <t>date</t>
  </si>
  <si>
    <t>type</t>
  </si>
  <si>
    <t>SEGS</t>
  </si>
  <si>
    <t>USA</t>
  </si>
  <si>
    <t>nameplate (MW)</t>
  </si>
  <si>
    <t>avg output (MW)</t>
  </si>
  <si>
    <t>area (km^2)</t>
  </si>
  <si>
    <t>Nevada Solar One</t>
  </si>
  <si>
    <t>parabolic trough</t>
  </si>
  <si>
    <t>PS10</t>
  </si>
  <si>
    <t>Spain</t>
  </si>
  <si>
    <t>storage</t>
  </si>
  <si>
    <t>gas backup</t>
  </si>
  <si>
    <t>PS20</t>
  </si>
  <si>
    <t>Solar Tres</t>
  </si>
  <si>
    <t>tower</t>
  </si>
  <si>
    <t>water tanks (1h)</t>
  </si>
  <si>
    <t>towers</t>
  </si>
  <si>
    <t>Crescent Dunes</t>
  </si>
  <si>
    <t>molten salt (10h)</t>
  </si>
  <si>
    <t>molten salt (8h)</t>
  </si>
  <si>
    <t>Valle</t>
  </si>
  <si>
    <t>km^2/GW</t>
  </si>
  <si>
    <t>Martin Next</t>
  </si>
  <si>
    <t>hybrid plant</t>
  </si>
  <si>
    <t>Alvarado 1</t>
  </si>
  <si>
    <t>molten salt (15h)</t>
  </si>
  <si>
    <t>Solnova 1,3,4</t>
  </si>
  <si>
    <t>Abengoa Mojave</t>
  </si>
  <si>
    <t>location</t>
  </si>
  <si>
    <t>area (m^2)</t>
  </si>
  <si>
    <t>MWh/yr</t>
  </si>
  <si>
    <t>SEGS I</t>
  </si>
  <si>
    <t>Daggett</t>
  </si>
  <si>
    <t>SEGS II</t>
  </si>
  <si>
    <t xml:space="preserve">SEGS III </t>
  </si>
  <si>
    <t>Kramer Jct.</t>
  </si>
  <si>
    <t xml:space="preserve">SEGS IV </t>
  </si>
  <si>
    <t>SEGS V</t>
  </si>
  <si>
    <t xml:space="preserve">SEGS VI </t>
  </si>
  <si>
    <t xml:space="preserve">SEGS VII </t>
  </si>
  <si>
    <t xml:space="preserve">SEGS VIII </t>
  </si>
  <si>
    <t>Harper Lake</t>
  </si>
  <si>
    <t xml:space="preserve">SEGS IX </t>
  </si>
  <si>
    <t>Andasol 1,2</t>
  </si>
  <si>
    <t>Ivanpah 1,2,3</t>
  </si>
  <si>
    <t>unit #</t>
  </si>
  <si>
    <t>net gen (MWh)</t>
  </si>
  <si>
    <t>net solar gen (MWh)</t>
  </si>
  <si>
    <t>natgas used (mcf)</t>
  </si>
  <si>
    <t>potential natgas gen (MWh)</t>
  </si>
  <si>
    <t>effective net solar gen (MWh)</t>
  </si>
  <si>
    <t>total</t>
  </si>
  <si>
    <t>avg MW</t>
  </si>
  <si>
    <t>hours/year</t>
  </si>
  <si>
    <t>MJ/mcf</t>
  </si>
  <si>
    <t>MWh(th)/mcf</t>
  </si>
  <si>
    <t>Btu "heat rate" of 1kWh(e)</t>
  </si>
  <si>
    <t>Btu "heat rate" of combined cycle natgas (2014)</t>
  </si>
  <si>
    <t>efficiency of combined cycle natgas</t>
  </si>
  <si>
    <t>electricity value of natgas (MWh/mcf)</t>
  </si>
  <si>
    <t>actual net solar gen? (MWh)</t>
  </si>
  <si>
    <t>Ivanpah thermal efficiency</t>
  </si>
  <si>
    <t>Planned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</si>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</sst>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#,##0.0000"/>
  </numFmts>
  <fonts count="4" x14ac:knownFonts="1">
    <font>
      <sz val="10"/>
      <name val="Arial"/>
    </font>
    <font>
      <sz val="8"/>
      <name val="Arial"/>
    </font>
    <font>
      <sz val="12"/>
      <color theme="1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" fontId="3" fillId="0" borderId="1" xfId="0" applyNumberFormat="1" applyFont="1" applyBorder="1"/>
    <xf numFmtId="164" fontId="3" fillId="0" borderId="0" xfId="0" applyNumberFormat="1" applyFont="1"/>
    <xf numFmtId="3" fontId="3" fillId="0" borderId="0" xfId="0" applyNumberFormat="1" applyFont="1"/>
    <xf numFmtId="0" fontId="2" fillId="0" borderId="0" xfId="1" applyAlignment="1">
      <alignment horizontal="center"/>
    </xf>
    <xf numFmtId="0" fontId="2" fillId="0" borderId="0" xfId="1"/>
    <xf numFmtId="3" fontId="2" fillId="0" borderId="0" xfId="1" applyNumberFormat="1"/>
    <xf numFmtId="0" fontId="2" fillId="0" borderId="0" xfId="1" applyAlignment="1">
      <alignment horizontal="right"/>
    </xf>
    <xf numFmtId="1" fontId="2" fillId="0" borderId="0" xfId="1" applyNumberFormat="1"/>
    <xf numFmtId="165" fontId="2" fillId="0" borderId="0" xfId="1" applyNumberFormat="1"/>
    <xf numFmtId="2" fontId="2" fillId="0" borderId="0" xfId="1" applyNumberFormat="1"/>
    <xf numFmtId="166" fontId="2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15" sqref="G15"/>
    </sheetView>
  </sheetViews>
  <sheetFormatPr baseColWidth="10" defaultColWidth="8.83203125" defaultRowHeight="15" x14ac:dyDescent="0"/>
  <cols>
    <col min="1" max="1" width="16.83203125" style="2" customWidth="1"/>
    <col min="2" max="2" width="12" style="2" customWidth="1"/>
    <col min="3" max="3" width="10.1640625" style="2" customWidth="1"/>
    <col min="4" max="4" width="18" style="2" customWidth="1"/>
    <col min="5" max="5" width="19.1640625" style="2" customWidth="1"/>
    <col min="6" max="6" width="15" style="2" customWidth="1"/>
    <col min="7" max="7" width="13.83203125" style="3" customWidth="1"/>
    <col min="8" max="9" width="15" style="2" customWidth="1"/>
    <col min="10" max="16384" width="8.83203125" style="2"/>
  </cols>
  <sheetData>
    <row r="1" spans="1:9">
      <c r="A1" s="1" t="s">
        <v>0</v>
      </c>
      <c r="B1" s="1" t="s">
        <v>1</v>
      </c>
      <c r="C1" s="1" t="s">
        <v>2</v>
      </c>
      <c r="D1" s="1" t="s">
        <v>6</v>
      </c>
      <c r="E1" s="1" t="s">
        <v>7</v>
      </c>
      <c r="F1" s="1" t="s">
        <v>8</v>
      </c>
      <c r="G1" s="1" t="s">
        <v>24</v>
      </c>
      <c r="H1" s="1" t="s">
        <v>3</v>
      </c>
      <c r="I1" s="1" t="s">
        <v>13</v>
      </c>
    </row>
    <row r="2" spans="1:9">
      <c r="A2" s="2" t="s">
        <v>4</v>
      </c>
      <c r="B2" s="2" t="s">
        <v>5</v>
      </c>
      <c r="C2" s="2">
        <v>1990</v>
      </c>
      <c r="D2" s="2">
        <v>354</v>
      </c>
      <c r="E2" s="2">
        <v>75</v>
      </c>
      <c r="F2" s="5">
        <v>6.5</v>
      </c>
      <c r="G2" s="3">
        <f>1000*F2/E2</f>
        <v>86.666666666666671</v>
      </c>
      <c r="H2" s="2" t="s">
        <v>10</v>
      </c>
      <c r="I2" s="2" t="s">
        <v>14</v>
      </c>
    </row>
    <row r="3" spans="1:9">
      <c r="A3" s="2" t="s">
        <v>9</v>
      </c>
      <c r="B3" s="2" t="s">
        <v>5</v>
      </c>
      <c r="C3" s="2">
        <v>2007</v>
      </c>
      <c r="D3" s="2">
        <v>64</v>
      </c>
      <c r="E3" s="2">
        <v>15</v>
      </c>
      <c r="F3" s="5">
        <v>1.6</v>
      </c>
      <c r="G3" s="3">
        <f>1000*F3/E3</f>
        <v>106.66666666666667</v>
      </c>
      <c r="H3" s="2" t="s">
        <v>10</v>
      </c>
    </row>
    <row r="4" spans="1:9">
      <c r="A4" s="2" t="s">
        <v>11</v>
      </c>
      <c r="B4" s="2" t="s">
        <v>12</v>
      </c>
      <c r="C4" s="2">
        <v>2007</v>
      </c>
      <c r="D4" s="2">
        <v>11</v>
      </c>
      <c r="E4" s="2">
        <v>2.7</v>
      </c>
      <c r="F4" s="5">
        <v>0.55000000000000004</v>
      </c>
      <c r="G4" s="3">
        <f>1000*F4/E4</f>
        <v>203.7037037037037</v>
      </c>
      <c r="H4" s="2" t="s">
        <v>17</v>
      </c>
      <c r="I4" s="2" t="s">
        <v>18</v>
      </c>
    </row>
    <row r="5" spans="1:9">
      <c r="A5" s="2" t="s">
        <v>15</v>
      </c>
      <c r="B5" s="2" t="s">
        <v>12</v>
      </c>
      <c r="C5" s="2">
        <v>2009</v>
      </c>
      <c r="D5" s="2">
        <v>20</v>
      </c>
      <c r="E5" s="2">
        <v>5.5</v>
      </c>
      <c r="F5" s="5">
        <v>0.8</v>
      </c>
      <c r="G5" s="3">
        <f>1000*F5/E5</f>
        <v>145.45454545454547</v>
      </c>
      <c r="H5" s="2" t="s">
        <v>17</v>
      </c>
    </row>
    <row r="6" spans="1:9">
      <c r="A6" s="2" t="s">
        <v>27</v>
      </c>
      <c r="B6" s="2" t="s">
        <v>12</v>
      </c>
      <c r="C6" s="2">
        <v>2009</v>
      </c>
      <c r="D6" s="2">
        <v>50</v>
      </c>
      <c r="E6" s="2">
        <v>12</v>
      </c>
      <c r="F6" s="5">
        <v>1.4</v>
      </c>
      <c r="G6" s="3">
        <f>1000*F6/E6</f>
        <v>116.66666666666667</v>
      </c>
      <c r="H6" s="2" t="s">
        <v>10</v>
      </c>
    </row>
    <row r="7" spans="1:9">
      <c r="A7" s="2" t="s">
        <v>29</v>
      </c>
      <c r="B7" s="2" t="s">
        <v>12</v>
      </c>
      <c r="C7" s="2">
        <v>2009</v>
      </c>
      <c r="D7" s="2">
        <v>150</v>
      </c>
      <c r="E7" s="2">
        <v>39</v>
      </c>
      <c r="F7" s="5">
        <v>3.5</v>
      </c>
      <c r="G7" s="3">
        <f>1000*F7/E7</f>
        <v>89.743589743589737</v>
      </c>
      <c r="H7" s="2" t="s">
        <v>10</v>
      </c>
      <c r="I7" s="2" t="s">
        <v>14</v>
      </c>
    </row>
    <row r="8" spans="1:9">
      <c r="A8" s="2" t="s">
        <v>46</v>
      </c>
      <c r="B8" s="2" t="s">
        <v>12</v>
      </c>
      <c r="C8" s="2">
        <v>2009</v>
      </c>
      <c r="D8" s="2">
        <v>100</v>
      </c>
      <c r="E8" s="2">
        <v>36</v>
      </c>
      <c r="F8" s="5">
        <v>4</v>
      </c>
      <c r="G8" s="3">
        <f>1000*F8/E8</f>
        <v>111.11111111111111</v>
      </c>
      <c r="H8" s="2" t="s">
        <v>10</v>
      </c>
      <c r="I8" s="2" t="s">
        <v>22</v>
      </c>
    </row>
    <row r="9" spans="1:9">
      <c r="A9" s="2" t="s">
        <v>25</v>
      </c>
      <c r="B9" s="2" t="s">
        <v>5</v>
      </c>
      <c r="C9" s="2">
        <v>2010</v>
      </c>
      <c r="D9" s="2">
        <v>75</v>
      </c>
      <c r="E9" s="2">
        <v>18</v>
      </c>
      <c r="F9" s="5">
        <v>2</v>
      </c>
      <c r="G9" s="3">
        <f>1000*F9/E9</f>
        <v>111.11111111111111</v>
      </c>
      <c r="H9" s="2" t="s">
        <v>10</v>
      </c>
      <c r="I9" s="2" t="s">
        <v>26</v>
      </c>
    </row>
    <row r="10" spans="1:9">
      <c r="A10" s="2" t="s">
        <v>16</v>
      </c>
      <c r="B10" s="2" t="s">
        <v>12</v>
      </c>
      <c r="C10" s="2">
        <v>2011</v>
      </c>
      <c r="D10" s="2">
        <v>20</v>
      </c>
      <c r="E10" s="2">
        <v>12.6</v>
      </c>
      <c r="F10" s="5">
        <v>2</v>
      </c>
      <c r="G10" s="3">
        <f>1000*F10/E10</f>
        <v>158.73015873015873</v>
      </c>
      <c r="H10" s="2" t="s">
        <v>17</v>
      </c>
      <c r="I10" s="2" t="s">
        <v>28</v>
      </c>
    </row>
    <row r="11" spans="1:9">
      <c r="A11" s="2" t="s">
        <v>23</v>
      </c>
      <c r="B11" s="2" t="s">
        <v>12</v>
      </c>
      <c r="C11" s="2">
        <v>2012</v>
      </c>
      <c r="D11" s="2">
        <v>100</v>
      </c>
      <c r="E11" s="2">
        <v>37</v>
      </c>
      <c r="F11" s="5">
        <v>4.5999999999999996</v>
      </c>
      <c r="G11" s="3">
        <f>1000*F11/E11</f>
        <v>124.32432432432432</v>
      </c>
      <c r="H11" s="2" t="s">
        <v>10</v>
      </c>
      <c r="I11" s="2" t="s">
        <v>22</v>
      </c>
    </row>
    <row r="12" spans="1:9">
      <c r="A12" s="2" t="s">
        <v>47</v>
      </c>
      <c r="B12" s="2" t="s">
        <v>5</v>
      </c>
      <c r="C12" s="2">
        <v>2014</v>
      </c>
      <c r="D12" s="2">
        <v>392</v>
      </c>
      <c r="E12" s="2">
        <v>66</v>
      </c>
      <c r="F12" s="5">
        <v>14.2</v>
      </c>
      <c r="G12" s="3">
        <f>1000*F12/E12</f>
        <v>215.15151515151516</v>
      </c>
      <c r="H12" s="2" t="s">
        <v>19</v>
      </c>
      <c r="I12" s="2" t="s">
        <v>14</v>
      </c>
    </row>
    <row r="13" spans="1:9">
      <c r="A13" s="2" t="s">
        <v>20</v>
      </c>
      <c r="B13" s="2" t="s">
        <v>5</v>
      </c>
      <c r="C13" s="2" t="s">
        <v>65</v>
      </c>
      <c r="D13" s="2">
        <v>110</v>
      </c>
      <c r="E13" s="2">
        <v>55</v>
      </c>
      <c r="F13" s="5">
        <v>6.5</v>
      </c>
      <c r="G13" s="3">
        <f>1000*F13/E13</f>
        <v>118.18181818181819</v>
      </c>
      <c r="H13" s="2" t="s">
        <v>17</v>
      </c>
      <c r="I13" s="2" t="s">
        <v>21</v>
      </c>
    </row>
    <row r="14" spans="1:9">
      <c r="A14" s="2" t="s">
        <v>30</v>
      </c>
      <c r="B14" s="2" t="s">
        <v>5</v>
      </c>
      <c r="C14" s="2" t="s">
        <v>65</v>
      </c>
      <c r="D14" s="2">
        <v>250</v>
      </c>
      <c r="E14" s="2">
        <v>68</v>
      </c>
      <c r="F14" s="5">
        <v>7.1</v>
      </c>
      <c r="G14" s="3">
        <f>1000*F14/E14</f>
        <v>104.41176470588235</v>
      </c>
      <c r="H14" s="2" t="s">
        <v>10</v>
      </c>
    </row>
    <row r="15" spans="1:9">
      <c r="G15" s="4">
        <f>MEDIAN(G2:G14)</f>
        <v>116.66666666666667</v>
      </c>
    </row>
  </sheetData>
  <autoFilter ref="A1:I1">
    <sortState ref="A2:I14">
      <sortCondition ref="C1:C14"/>
    </sortState>
  </autoFilter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11" sqref="F11"/>
    </sheetView>
  </sheetViews>
  <sheetFormatPr baseColWidth="10" defaultColWidth="8.83203125" defaultRowHeight="15" x14ac:dyDescent="0"/>
  <cols>
    <col min="1" max="1" width="9" style="2" customWidth="1"/>
    <col min="2" max="2" width="6" style="2" customWidth="1"/>
    <col min="3" max="3" width="12" style="2" customWidth="1"/>
    <col min="4" max="4" width="15" style="2" customWidth="1"/>
    <col min="5" max="5" width="10.1640625" style="2" bestFit="1" customWidth="1"/>
    <col min="6" max="6" width="9" style="2" customWidth="1"/>
    <col min="7" max="16384" width="8.83203125" style="2"/>
  </cols>
  <sheetData>
    <row r="1" spans="1:6">
      <c r="A1" s="1" t="s">
        <v>0</v>
      </c>
      <c r="B1" s="1" t="s">
        <v>66</v>
      </c>
      <c r="C1" s="1" t="s">
        <v>31</v>
      </c>
      <c r="D1" s="1" t="s">
        <v>6</v>
      </c>
      <c r="E1" s="1" t="s">
        <v>32</v>
      </c>
      <c r="F1" s="1" t="s">
        <v>33</v>
      </c>
    </row>
    <row r="2" spans="1:6">
      <c r="A2" s="2" t="s">
        <v>34</v>
      </c>
      <c r="B2" s="2">
        <v>1984</v>
      </c>
      <c r="C2" s="2" t="s">
        <v>35</v>
      </c>
      <c r="D2" s="2">
        <v>14</v>
      </c>
      <c r="E2" s="6">
        <v>82960</v>
      </c>
      <c r="F2" s="6">
        <v>16500</v>
      </c>
    </row>
    <row r="3" spans="1:6">
      <c r="A3" s="2" t="s">
        <v>36</v>
      </c>
      <c r="B3" s="2">
        <v>1985</v>
      </c>
      <c r="C3" s="2" t="s">
        <v>35</v>
      </c>
      <c r="D3" s="2">
        <v>30</v>
      </c>
      <c r="E3" s="6">
        <v>165376</v>
      </c>
      <c r="F3" s="6">
        <v>32500</v>
      </c>
    </row>
    <row r="4" spans="1:6">
      <c r="A4" s="2" t="s">
        <v>37</v>
      </c>
      <c r="B4" s="2">
        <v>1986</v>
      </c>
      <c r="C4" s="2" t="s">
        <v>38</v>
      </c>
      <c r="D4" s="2">
        <v>30</v>
      </c>
      <c r="E4" s="6">
        <v>230300</v>
      </c>
      <c r="F4" s="6">
        <v>68555</v>
      </c>
    </row>
    <row r="5" spans="1:6">
      <c r="A5" s="2" t="s">
        <v>39</v>
      </c>
      <c r="B5" s="2">
        <v>1986</v>
      </c>
      <c r="C5" s="2" t="s">
        <v>38</v>
      </c>
      <c r="D5" s="2">
        <v>30</v>
      </c>
      <c r="E5" s="6">
        <v>230300</v>
      </c>
      <c r="F5" s="6">
        <v>68278</v>
      </c>
    </row>
    <row r="6" spans="1:6">
      <c r="A6" s="2" t="s">
        <v>40</v>
      </c>
      <c r="B6" s="2">
        <v>1987</v>
      </c>
      <c r="C6" s="2" t="s">
        <v>38</v>
      </c>
      <c r="D6" s="2">
        <v>30</v>
      </c>
      <c r="E6" s="6">
        <v>250500</v>
      </c>
      <c r="F6" s="6">
        <v>72879</v>
      </c>
    </row>
    <row r="7" spans="1:6">
      <c r="A7" s="2" t="s">
        <v>41</v>
      </c>
      <c r="B7" s="2">
        <v>1988</v>
      </c>
      <c r="C7" s="2" t="s">
        <v>38</v>
      </c>
      <c r="D7" s="2">
        <v>30</v>
      </c>
      <c r="E7" s="6">
        <v>188000</v>
      </c>
      <c r="F7" s="6">
        <v>67758</v>
      </c>
    </row>
    <row r="8" spans="1:6">
      <c r="A8" s="2" t="s">
        <v>42</v>
      </c>
      <c r="B8" s="2">
        <v>1988</v>
      </c>
      <c r="C8" s="2" t="s">
        <v>38</v>
      </c>
      <c r="D8" s="2">
        <v>30</v>
      </c>
      <c r="E8" s="6">
        <v>194280</v>
      </c>
      <c r="F8" s="6">
        <v>65048</v>
      </c>
    </row>
    <row r="9" spans="1:6">
      <c r="A9" s="2" t="s">
        <v>43</v>
      </c>
      <c r="B9" s="2">
        <v>1989</v>
      </c>
      <c r="C9" s="2" t="s">
        <v>44</v>
      </c>
      <c r="D9" s="2">
        <v>80</v>
      </c>
      <c r="E9" s="6">
        <v>464340</v>
      </c>
      <c r="F9" s="6">
        <v>137990</v>
      </c>
    </row>
    <row r="10" spans="1:6">
      <c r="A10" s="2" t="s">
        <v>45</v>
      </c>
      <c r="B10" s="2">
        <v>1990</v>
      </c>
      <c r="C10" s="2" t="s">
        <v>44</v>
      </c>
      <c r="D10" s="2">
        <v>80</v>
      </c>
      <c r="E10" s="6">
        <v>483960</v>
      </c>
      <c r="F10" s="6">
        <v>125036</v>
      </c>
    </row>
    <row r="11" spans="1:6">
      <c r="D11" s="2">
        <f>SUM(D2:D10)</f>
        <v>354</v>
      </c>
      <c r="E11" s="6">
        <f>SUM(E2:E10)</f>
        <v>2290016</v>
      </c>
      <c r="F11" s="6">
        <f>SUM(F2:F10)</f>
        <v>654544</v>
      </c>
    </row>
  </sheetData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6" sqref="F6"/>
    </sheetView>
  </sheetViews>
  <sheetFormatPr baseColWidth="10" defaultRowHeight="15" x14ac:dyDescent="0"/>
  <cols>
    <col min="1" max="1" width="9" style="8" customWidth="1"/>
    <col min="2" max="2" width="15" style="8" customWidth="1"/>
    <col min="3" max="3" width="18" style="8" bestFit="1" customWidth="1"/>
    <col min="4" max="4" width="16.1640625" style="8" customWidth="1"/>
    <col min="5" max="5" width="24" style="8" bestFit="1" customWidth="1"/>
    <col min="6" max="6" width="25.1640625" style="8" customWidth="1"/>
    <col min="7" max="16384" width="10.83203125" style="8"/>
  </cols>
  <sheetData>
    <row r="1" spans="1:6">
      <c r="A1" s="7" t="s">
        <v>48</v>
      </c>
      <c r="B1" s="7" t="s">
        <v>49</v>
      </c>
      <c r="C1" s="7" t="s">
        <v>50</v>
      </c>
      <c r="D1" s="7" t="s">
        <v>51</v>
      </c>
      <c r="E1" s="7" t="s">
        <v>52</v>
      </c>
      <c r="F1" s="7" t="s">
        <v>63</v>
      </c>
    </row>
    <row r="2" spans="1:6">
      <c r="A2" s="8">
        <v>1</v>
      </c>
      <c r="B2" s="9">
        <v>209975</v>
      </c>
      <c r="C2" s="9">
        <v>207479</v>
      </c>
      <c r="D2" s="9">
        <v>168950</v>
      </c>
      <c r="E2" s="9">
        <f>D2*$A$13</f>
        <v>14614.479109999998</v>
      </c>
      <c r="F2" s="9">
        <f>B2-E2</f>
        <v>195360.52089000001</v>
      </c>
    </row>
    <row r="3" spans="1:6">
      <c r="A3" s="8">
        <v>2</v>
      </c>
      <c r="B3" s="9">
        <v>219044</v>
      </c>
      <c r="C3" s="9">
        <v>216297</v>
      </c>
      <c r="D3" s="9">
        <v>186151</v>
      </c>
      <c r="E3" s="9">
        <f t="shared" ref="E3:E4" si="0">D3*$A$13</f>
        <v>16102.396571799998</v>
      </c>
      <c r="F3" s="9">
        <f>B3-E3</f>
        <v>202941.6034282</v>
      </c>
    </row>
    <row r="4" spans="1:6">
      <c r="A4" s="8">
        <v>3</v>
      </c>
      <c r="B4" s="9">
        <v>223356</v>
      </c>
      <c r="C4" s="9">
        <v>220730</v>
      </c>
      <c r="D4" s="9">
        <v>209713</v>
      </c>
      <c r="E4" s="9">
        <f t="shared" si="0"/>
        <v>18140.551983399997</v>
      </c>
      <c r="F4" s="9">
        <f>B4-E4</f>
        <v>205215.44801660001</v>
      </c>
    </row>
    <row r="5" spans="1:6">
      <c r="A5" s="10" t="s">
        <v>54</v>
      </c>
      <c r="B5" s="9">
        <f>SUM(B2:B4)</f>
        <v>652375</v>
      </c>
      <c r="C5" s="9">
        <f>SUM(C2:C4)</f>
        <v>644506</v>
      </c>
      <c r="D5" s="9">
        <f>SUM(D2:D4)</f>
        <v>564814</v>
      </c>
      <c r="E5" s="9">
        <f>SUM(E2:E4)</f>
        <v>48857.427665199997</v>
      </c>
      <c r="F5" s="9">
        <f>SUM(F2:F4)</f>
        <v>603517.57233480003</v>
      </c>
    </row>
    <row r="6" spans="1:6">
      <c r="A6" s="10" t="s">
        <v>55</v>
      </c>
      <c r="B6" s="9">
        <f>B5/$A$9</f>
        <v>74.472031963470315</v>
      </c>
      <c r="C6" s="9">
        <f>C5/$A$9</f>
        <v>73.57374429223745</v>
      </c>
      <c r="D6" s="9"/>
      <c r="E6" s="9">
        <f>E5/$A$9</f>
        <v>5.5773319252511415</v>
      </c>
      <c r="F6" s="11">
        <f>F5/$A$9</f>
        <v>68.894700038219185</v>
      </c>
    </row>
    <row r="9" spans="1:6">
      <c r="A9" s="9">
        <v>8760</v>
      </c>
      <c r="B9" s="8" t="s">
        <v>56</v>
      </c>
    </row>
    <row r="10" spans="1:6">
      <c r="A10" s="9">
        <v>1085</v>
      </c>
      <c r="B10" s="8" t="s">
        <v>57</v>
      </c>
    </row>
    <row r="11" spans="1:6">
      <c r="A11" s="12">
        <v>0.3014</v>
      </c>
      <c r="B11" s="8" t="s">
        <v>58</v>
      </c>
    </row>
    <row r="12" spans="1:6">
      <c r="A12" s="13">
        <v>0.28699999999999998</v>
      </c>
      <c r="B12" s="8" t="s">
        <v>64</v>
      </c>
    </row>
    <row r="13" spans="1:6">
      <c r="A13" s="14">
        <f>A11*A12</f>
        <v>8.650179999999999E-2</v>
      </c>
      <c r="B13" s="8" t="s">
        <v>62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6" sqref="F6"/>
    </sheetView>
  </sheetViews>
  <sheetFormatPr baseColWidth="10" defaultRowHeight="15" x14ac:dyDescent="0"/>
  <cols>
    <col min="1" max="1" width="9" style="8" customWidth="1"/>
    <col min="2" max="2" width="15" style="8" customWidth="1"/>
    <col min="3" max="3" width="18" style="8" bestFit="1" customWidth="1"/>
    <col min="4" max="4" width="16.1640625" style="8" customWidth="1"/>
    <col min="5" max="5" width="24" style="8" bestFit="1" customWidth="1"/>
    <col min="6" max="6" width="25.83203125" style="8" customWidth="1"/>
    <col min="7" max="16384" width="10.83203125" style="8"/>
  </cols>
  <sheetData>
    <row r="1" spans="1:6">
      <c r="A1" s="7" t="s">
        <v>48</v>
      </c>
      <c r="B1" s="7" t="s">
        <v>49</v>
      </c>
      <c r="C1" s="7" t="s">
        <v>50</v>
      </c>
      <c r="D1" s="7" t="s">
        <v>51</v>
      </c>
      <c r="E1" s="7" t="s">
        <v>52</v>
      </c>
      <c r="F1" s="7" t="s">
        <v>53</v>
      </c>
    </row>
    <row r="2" spans="1:6">
      <c r="A2" s="8">
        <v>1</v>
      </c>
      <c r="B2" s="9">
        <v>209975</v>
      </c>
      <c r="C2" s="9">
        <v>207479</v>
      </c>
      <c r="D2" s="9">
        <v>168950</v>
      </c>
      <c r="E2" s="9">
        <f>D2*$A$15</f>
        <v>22687.942068425175</v>
      </c>
      <c r="F2" s="9">
        <f>B2-E2</f>
        <v>187287.05793157482</v>
      </c>
    </row>
    <row r="3" spans="1:6">
      <c r="A3" s="8">
        <v>2</v>
      </c>
      <c r="B3" s="9">
        <v>219044</v>
      </c>
      <c r="C3" s="9">
        <v>216297</v>
      </c>
      <c r="D3" s="9">
        <v>186151</v>
      </c>
      <c r="E3" s="9">
        <f t="shared" ref="E3:E4" si="0">D3*$A$15</f>
        <v>24997.828375137113</v>
      </c>
      <c r="F3" s="9">
        <f>B3-E3</f>
        <v>194046.17162486288</v>
      </c>
    </row>
    <row r="4" spans="1:6">
      <c r="A4" s="8">
        <v>3</v>
      </c>
      <c r="B4" s="9">
        <v>223356</v>
      </c>
      <c r="C4" s="9">
        <v>220730</v>
      </c>
      <c r="D4" s="9">
        <v>209713</v>
      </c>
      <c r="E4" s="9">
        <f t="shared" si="0"/>
        <v>28161.920065082268</v>
      </c>
      <c r="F4" s="9">
        <f>B4-E4</f>
        <v>195194.07993491774</v>
      </c>
    </row>
    <row r="5" spans="1:6">
      <c r="A5" s="10" t="s">
        <v>54</v>
      </c>
      <c r="B5" s="9">
        <f>SUM(B2:B4)</f>
        <v>652375</v>
      </c>
      <c r="C5" s="9">
        <f>SUM(C2:C4)</f>
        <v>644506</v>
      </c>
      <c r="D5" s="9">
        <f>SUM(D2:D4)</f>
        <v>564814</v>
      </c>
      <c r="E5" s="9">
        <f>SUM(E2:E4)</f>
        <v>75847.690508644562</v>
      </c>
      <c r="F5" s="9">
        <f>SUM(F2:F4)</f>
        <v>576527.30949135544</v>
      </c>
    </row>
    <row r="6" spans="1:6">
      <c r="A6" s="10" t="s">
        <v>55</v>
      </c>
      <c r="B6" s="9">
        <f>B5/$A$9</f>
        <v>74.472031963470315</v>
      </c>
      <c r="C6" s="9">
        <f>C5/$A$9</f>
        <v>73.57374429223745</v>
      </c>
      <c r="D6" s="9"/>
      <c r="E6" s="9">
        <f>E5/$A$9</f>
        <v>8.6584121585210685</v>
      </c>
      <c r="F6" s="11">
        <f>F5/$A$9</f>
        <v>65.813619804949255</v>
      </c>
    </row>
    <row r="9" spans="1:6">
      <c r="A9" s="9">
        <v>8760</v>
      </c>
      <c r="B9" s="8" t="s">
        <v>56</v>
      </c>
    </row>
    <row r="10" spans="1:6">
      <c r="A10" s="9">
        <v>1085</v>
      </c>
      <c r="B10" s="8" t="s">
        <v>57</v>
      </c>
    </row>
    <row r="11" spans="1:6">
      <c r="A11" s="12">
        <v>0.3014</v>
      </c>
      <c r="B11" s="8" t="s">
        <v>58</v>
      </c>
    </row>
    <row r="12" spans="1:6">
      <c r="A12" s="9">
        <v>3412</v>
      </c>
      <c r="B12" s="8" t="s">
        <v>59</v>
      </c>
    </row>
    <row r="13" spans="1:6">
      <c r="A13" s="9">
        <v>7658</v>
      </c>
      <c r="B13" s="8" t="s">
        <v>60</v>
      </c>
    </row>
    <row r="14" spans="1:6">
      <c r="A14" s="13">
        <f>A12/A13</f>
        <v>0.44554714024549491</v>
      </c>
      <c r="B14" s="8" t="s">
        <v>61</v>
      </c>
    </row>
    <row r="15" spans="1:6">
      <c r="A15" s="14">
        <f>A11*A14</f>
        <v>0.13428790806999216</v>
      </c>
      <c r="B15" s="8" t="s">
        <v>62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Survey</vt:lpstr>
      <vt:lpstr>SEGS</vt:lpstr>
      <vt:lpstr>Ivanpah2015</vt:lpstr>
      <vt:lpstr>Ivanpah2015Eff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Lumma</dc:creator>
  <cp:lastModifiedBy>Carl Lumma</cp:lastModifiedBy>
  <dcterms:created xsi:type="dcterms:W3CDTF">2012-03-29T16:21:34Z</dcterms:created>
  <dcterms:modified xsi:type="dcterms:W3CDTF">2017-08-09T23:33:59Z</dcterms:modified>
</cp:coreProperties>
</file>